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ve\Documents\"/>
    </mc:Choice>
  </mc:AlternateContent>
  <xr:revisionPtr revIDLastSave="0" documentId="13_ncr:1_{6B7C9134-5514-43F6-8BA6-2CDABE604E82}" xr6:coauthVersionLast="47" xr6:coauthVersionMax="47" xr10:uidLastSave="{00000000-0000-0000-0000-000000000000}"/>
  <bookViews>
    <workbookView xWindow="-98" yWindow="-98" windowWidth="21795" windowHeight="12975" xr2:uid="{19CFA45B-41DE-43CB-9D10-A3D45EC7274A}"/>
  </bookViews>
  <sheets>
    <sheet name="TutteLeGocce" sheetId="1" r:id="rId1"/>
    <sheet name="GocceConN=1" sheetId="2" r:id="rId2"/>
  </sheets>
  <definedNames>
    <definedName name="_xlnm._FilterDatabase" localSheetId="0" hidden="1">TutteLeGocce!$A$1:$O$2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 s="1"/>
  <c r="B16" i="1"/>
  <c r="D16" i="1" s="1"/>
  <c r="L16" i="1"/>
  <c r="L15" i="1"/>
  <c r="E15" i="1"/>
  <c r="G15" i="1" s="1"/>
  <c r="M15" i="1" s="1"/>
  <c r="B15" i="1"/>
  <c r="D15" i="1" s="1"/>
  <c r="E14" i="1"/>
  <c r="B14" i="1"/>
  <c r="D14" i="1" s="1"/>
  <c r="L14" i="1"/>
  <c r="G14" i="1"/>
  <c r="E13" i="1"/>
  <c r="G13" i="1" s="1"/>
  <c r="B13" i="1"/>
  <c r="L13" i="1"/>
  <c r="D13" i="1"/>
  <c r="B12" i="1"/>
  <c r="D12" i="1" s="1"/>
  <c r="L12" i="1"/>
  <c r="E12" i="1"/>
  <c r="G12" i="1" s="1"/>
  <c r="L11" i="1"/>
  <c r="E11" i="1"/>
  <c r="G11" i="1" s="1"/>
  <c r="M11" i="1" s="1"/>
  <c r="B11" i="1"/>
  <c r="D11" i="1" s="1"/>
  <c r="E10" i="1"/>
  <c r="B10" i="1"/>
  <c r="L10" i="1"/>
  <c r="G10" i="1"/>
  <c r="M10" i="1" s="1"/>
  <c r="D10" i="1"/>
  <c r="B9" i="1"/>
  <c r="E9" i="1"/>
  <c r="G9" i="1" s="1"/>
  <c r="M9" i="1" s="1"/>
  <c r="D9" i="1"/>
  <c r="L9" i="1"/>
  <c r="L8" i="1"/>
  <c r="E8" i="1"/>
  <c r="G8" i="1" s="1"/>
  <c r="B8" i="1"/>
  <c r="D8" i="1" s="1"/>
  <c r="E7" i="1"/>
  <c r="G7" i="1" s="1"/>
  <c r="B7" i="1"/>
  <c r="D7" i="1" s="1"/>
  <c r="L7" i="1"/>
  <c r="E6" i="1"/>
  <c r="G6" i="1" s="1"/>
  <c r="B6" i="1"/>
  <c r="L6" i="1"/>
  <c r="D6" i="1"/>
  <c r="E5" i="1"/>
  <c r="G5" i="1" s="1"/>
  <c r="B5" i="1"/>
  <c r="L5" i="1"/>
  <c r="D5" i="1"/>
  <c r="E4" i="1"/>
  <c r="G4" i="1" s="1"/>
  <c r="B4" i="1"/>
  <c r="D4" i="1"/>
  <c r="L4" i="1"/>
  <c r="E3" i="1"/>
  <c r="G3" i="1" s="1"/>
  <c r="M3" i="1" s="1"/>
  <c r="B3" i="1"/>
  <c r="L3" i="1"/>
  <c r="D3" i="1"/>
  <c r="E2" i="1"/>
  <c r="G2" i="1" s="1"/>
  <c r="B2" i="1"/>
  <c r="D2" i="1" s="1"/>
  <c r="M3" i="2"/>
  <c r="N3" i="2" s="1"/>
  <c r="O3" i="2" s="1"/>
  <c r="M4" i="2"/>
  <c r="N4" i="2" s="1"/>
  <c r="O4" i="2" s="1"/>
  <c r="M5" i="2"/>
  <c r="N5" i="2" s="1"/>
  <c r="O5" i="2" s="1"/>
  <c r="M6" i="2"/>
  <c r="N6" i="2"/>
  <c r="O6" i="2" s="1"/>
  <c r="M7" i="2"/>
  <c r="N7" i="2"/>
  <c r="O7" i="2" s="1"/>
  <c r="M8" i="2"/>
  <c r="N8" i="2" s="1"/>
  <c r="O8" i="2" s="1"/>
  <c r="M9" i="2"/>
  <c r="N9" i="2"/>
  <c r="O9" i="2" s="1"/>
  <c r="M10" i="2"/>
  <c r="N10" i="2"/>
  <c r="O10" i="2" s="1"/>
  <c r="M11" i="2"/>
  <c r="N11" i="2" s="1"/>
  <c r="O11" i="2" s="1"/>
  <c r="M12" i="2"/>
  <c r="N12" i="2" s="1"/>
  <c r="O12" i="2" s="1"/>
  <c r="M13" i="2"/>
  <c r="N13" i="2" s="1"/>
  <c r="O13" i="2" s="1"/>
  <c r="M14" i="2"/>
  <c r="N14" i="2" s="1"/>
  <c r="O14" i="2" s="1"/>
  <c r="M15" i="2"/>
  <c r="N15" i="2"/>
  <c r="O15" i="2" s="1"/>
  <c r="M16" i="2"/>
  <c r="N16" i="2"/>
  <c r="O16" i="2" s="1"/>
  <c r="M17" i="2"/>
  <c r="N17" i="2" s="1"/>
  <c r="O17" i="2" s="1"/>
  <c r="M18" i="2"/>
  <c r="N18" i="2" s="1"/>
  <c r="O18" i="2" s="1"/>
  <c r="M19" i="2"/>
  <c r="N19" i="2" s="1"/>
  <c r="O19" i="2" s="1"/>
  <c r="M20" i="2"/>
  <c r="N20" i="2" s="1"/>
  <c r="O20" i="2" s="1"/>
  <c r="M21" i="2"/>
  <c r="N21" i="2"/>
  <c r="O21" i="2" s="1"/>
  <c r="M2" i="2"/>
  <c r="N2" i="2" s="1"/>
  <c r="O2" i="2" s="1"/>
  <c r="L2" i="1"/>
  <c r="M16" i="1" l="1"/>
  <c r="N16" i="1" s="1"/>
  <c r="O16" i="1" s="1"/>
  <c r="N15" i="1"/>
  <c r="O15" i="1" s="1"/>
  <c r="M14" i="1"/>
  <c r="N14" i="1" s="1"/>
  <c r="O14" i="1" s="1"/>
  <c r="M13" i="1"/>
  <c r="N13" i="1" s="1"/>
  <c r="O13" i="1" s="1"/>
  <c r="M12" i="1"/>
  <c r="N12" i="1" s="1"/>
  <c r="O12" i="1" s="1"/>
  <c r="N11" i="1"/>
  <c r="O11" i="1" s="1"/>
  <c r="N10" i="1"/>
  <c r="O10" i="1" s="1"/>
  <c r="N9" i="1"/>
  <c r="O9" i="1" s="1"/>
  <c r="M8" i="1"/>
  <c r="N8" i="1" s="1"/>
  <c r="O8" i="1" s="1"/>
  <c r="M7" i="1"/>
  <c r="N7" i="1" s="1"/>
  <c r="O7" i="1" s="1"/>
  <c r="M6" i="1"/>
  <c r="N6" i="1" s="1"/>
  <c r="O6" i="1" s="1"/>
  <c r="M5" i="1"/>
  <c r="N5" i="1" s="1"/>
  <c r="O5" i="1" s="1"/>
  <c r="M4" i="1"/>
  <c r="N4" i="1" s="1"/>
  <c r="O4" i="1" s="1"/>
  <c r="N3" i="1"/>
  <c r="O3" i="1" s="1"/>
  <c r="O24" i="2"/>
  <c r="O23" i="2"/>
  <c r="M2" i="1"/>
  <c r="N2" i="1" s="1"/>
  <c r="O2" i="1" s="1"/>
</calcChain>
</file>

<file path=xl/sharedStrings.xml><?xml version="1.0" encoding="utf-8"?>
<sst xmlns="http://schemas.openxmlformats.org/spreadsheetml/2006/main" count="32" uniqueCount="17">
  <si>
    <t>S_up</t>
  </si>
  <si>
    <t>t_up</t>
  </si>
  <si>
    <t>v_up</t>
  </si>
  <si>
    <t>S_down</t>
  </si>
  <si>
    <t>t_down</t>
  </si>
  <si>
    <t>v_down</t>
  </si>
  <si>
    <t>rho</t>
  </si>
  <si>
    <t>g</t>
  </si>
  <si>
    <t>R</t>
  </si>
  <si>
    <t>#</t>
  </si>
  <si>
    <t>eta</t>
  </si>
  <si>
    <t>Q</t>
  </si>
  <si>
    <t>V</t>
  </si>
  <si>
    <t>d</t>
  </si>
  <si>
    <t>Q/e</t>
  </si>
  <si>
    <t>media</t>
  </si>
  <si>
    <t>dev.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</si>
</sst>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74F46-6835-47B5-865C-C8AB42B31ED9}">
  <dimension ref="A1:O16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RowHeight="13.9" customHeight="1" x14ac:dyDescent="0.45"/>
  <cols>
    <col min="1" max="1" width="4.73046875" customWidth="1"/>
    <col min="2" max="2" width="10.6640625" customWidth="1"/>
    <col min="3" max="3" width="6.6640625" customWidth="1"/>
    <col min="4" max="4" width="11.73046875" bestFit="1" customWidth="1"/>
    <col min="5" max="5" width="9.1328125" bestFit="1" customWidth="1"/>
    <col min="6" max="6" width="6.6640625" customWidth="1"/>
    <col min="7" max="7" width="11.73046875" bestFit="1" customWidth="1"/>
    <col min="8" max="9" width="9.1328125" bestFit="1" customWidth="1"/>
    <col min="10" max="11" width="5.9296875" customWidth="1"/>
    <col min="12" max="12" width="9.796875" bestFit="1" customWidth="1"/>
    <col min="13" max="14" width="11.796875" bestFit="1" customWidth="1"/>
  </cols>
  <sheetData>
    <row r="1" spans="1:15" s="2" customFormat="1" ht="13.9" customHeight="1" x14ac:dyDescent="0.45">
      <c r="A1" s="2" t="s">
        <v>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</v>
      </c>
      <c r="I1" s="2" t="s">
        <v>13</v>
      </c>
      <c r="J1" s="2" t="s">
        <v>6</v>
      </c>
      <c r="K1" s="2" t="s">
        <v>7</v>
      </c>
      <c r="L1" s="2" t="s">
        <v>10</v>
      </c>
      <c r="M1" s="2" t="s">
        <v>8</v>
      </c>
      <c r="N1" s="2" t="s">
        <v>11</v>
      </c>
      <c r="O1" s="2" t="s">
        <v>14</v>
      </c>
    </row>
    <row r="2" spans="1:15" ht="13.9" customHeight="1" x14ac:dyDescent="0.45">
      <c r="A2">
        <v>1</v>
      </c>
      <c r="B2" s="1">
        <f>2*0.00045</f>
        <v>8.9999999999999998E-4</v>
      </c>
      <c r="C2">
        <v>14.5</v>
      </c>
      <c r="D2">
        <f t="shared" ref="D2" si="0">B2/C2</f>
        <v>6.2068965517241383E-5</v>
      </c>
      <c r="E2" s="1">
        <f>1*0.00045</f>
        <v>4.4999999999999999E-4</v>
      </c>
      <c r="F2">
        <v>12.5</v>
      </c>
      <c r="G2">
        <f t="shared" ref="G2" si="1">E2/F2</f>
        <v>3.6000000000000001E-5</v>
      </c>
      <c r="H2">
        <v>595</v>
      </c>
      <c r="I2">
        <v>5.7000000000000002E-3</v>
      </c>
      <c r="J2">
        <v>910</v>
      </c>
      <c r="K2">
        <v>9.8000000000000007</v>
      </c>
      <c r="L2">
        <f t="shared" ref="L2:L16" si="2">0.0000182</f>
        <v>1.8199999999999999E-5</v>
      </c>
      <c r="M2">
        <f t="shared" ref="M2" si="3">SQRT((9*L2*G2)/(2*J2*K2))</f>
        <v>5.7498890849994584E-7</v>
      </c>
      <c r="N2">
        <f t="shared" ref="N2" si="4">6*I2*3.14159*L2*M2/H2*(D2+G2)</f>
        <v>1.8531948967444123E-19</v>
      </c>
      <c r="O2">
        <f>N2/(1.602E-19)</f>
        <v>1.156800809453441</v>
      </c>
    </row>
    <row r="3" spans="1:15" ht="13.9" customHeight="1" x14ac:dyDescent="0.45">
      <c r="A3">
        <v>2</v>
      </c>
      <c r="B3" s="1">
        <f>3*0.00045</f>
        <v>1.3500000000000001E-3</v>
      </c>
      <c r="C3">
        <v>13.1</v>
      </c>
      <c r="D3">
        <f t="shared" ref="D3" si="5">B3/C3</f>
        <v>1.0305343511450383E-4</v>
      </c>
      <c r="E3" s="1">
        <f>3*0.00045</f>
        <v>1.3500000000000001E-3</v>
      </c>
      <c r="F3">
        <v>20.2</v>
      </c>
      <c r="G3">
        <f t="shared" ref="G3" si="6">E3/F3</f>
        <v>6.6831683168316837E-5</v>
      </c>
      <c r="H3">
        <v>521</v>
      </c>
      <c r="I3">
        <v>5.7000000000000002E-3</v>
      </c>
      <c r="J3">
        <v>910</v>
      </c>
      <c r="K3">
        <v>9.8000000000000007</v>
      </c>
      <c r="L3">
        <f t="shared" si="2"/>
        <v>1.8199999999999999E-5</v>
      </c>
      <c r="M3">
        <f t="shared" ref="M3" si="7">SQRT((9*L3*G3)/(2*J3*K3))</f>
        <v>7.8342858999873087E-7</v>
      </c>
      <c r="N3">
        <f t="shared" ref="N3" si="8">6*I3*3.14159*L3*M3/H3*(D3+G3)</f>
        <v>4.9953282304734955E-19</v>
      </c>
      <c r="O3">
        <f>N3/(1.602E-19)</f>
        <v>3.1181824160259022</v>
      </c>
    </row>
    <row r="4" spans="1:15" ht="13.9" customHeight="1" x14ac:dyDescent="0.45">
      <c r="A4">
        <v>3</v>
      </c>
      <c r="B4" s="1">
        <f>2.5*0.00045</f>
        <v>1.1249999999999999E-3</v>
      </c>
      <c r="C4">
        <v>6.7</v>
      </c>
      <c r="D4">
        <f t="shared" ref="D4" si="9">B4/C4</f>
        <v>1.6791044776119402E-4</v>
      </c>
      <c r="E4" s="1">
        <f>3*0.00045</f>
        <v>1.3500000000000001E-3</v>
      </c>
      <c r="F4">
        <v>26.1</v>
      </c>
      <c r="G4">
        <f t="shared" ref="G4" si="10">E4/F4</f>
        <v>5.1724137931034481E-5</v>
      </c>
      <c r="H4">
        <v>601</v>
      </c>
      <c r="I4">
        <v>5.7000000000000002E-3</v>
      </c>
      <c r="J4">
        <v>910</v>
      </c>
      <c r="K4">
        <v>9.8000000000000007</v>
      </c>
      <c r="L4">
        <f t="shared" si="2"/>
        <v>1.8199999999999999E-5</v>
      </c>
      <c r="M4">
        <f t="shared" ref="M4" si="11">SQRT((9*L4*G4)/(2*J4*K4))</f>
        <v>6.8921520096715384E-7</v>
      </c>
      <c r="N4">
        <f t="shared" ref="N4" si="12">6*I4*3.14159*L4*M4/H4*(D4+G4)</f>
        <v>4.9252480137608257E-19</v>
      </c>
      <c r="O4">
        <f>N4/(1.602E-19)</f>
        <v>3.0744369623975194</v>
      </c>
    </row>
    <row r="5" spans="1:15" ht="13.9" customHeight="1" x14ac:dyDescent="0.45">
      <c r="A5">
        <v>4</v>
      </c>
      <c r="B5" s="1">
        <f>2*0.00045</f>
        <v>8.9999999999999998E-4</v>
      </c>
      <c r="C5">
        <v>20.6</v>
      </c>
      <c r="D5">
        <f t="shared" ref="D5" si="13">B5/C5</f>
        <v>4.3689320388349512E-5</v>
      </c>
      <c r="E5" s="1">
        <f>2*0.00045</f>
        <v>8.9999999999999998E-4</v>
      </c>
      <c r="F5">
        <v>13.6</v>
      </c>
      <c r="G5">
        <f t="shared" ref="G5" si="14">E5/F5</f>
        <v>6.6176470588235288E-5</v>
      </c>
      <c r="H5">
        <v>595</v>
      </c>
      <c r="I5">
        <v>5.7000000000000002E-3</v>
      </c>
      <c r="J5">
        <v>910</v>
      </c>
      <c r="K5">
        <v>9.8000000000000007</v>
      </c>
      <c r="L5">
        <f t="shared" si="2"/>
        <v>1.8199999999999999E-5</v>
      </c>
      <c r="M5">
        <f t="shared" ref="M5" si="15">SQRT((9*L5*G5)/(2*J5*K5))</f>
        <v>7.7957879475964166E-7</v>
      </c>
      <c r="N5">
        <f t="shared" ref="N5" si="16">6*I5*3.14159*L5*M5/H5*(D5+G5)</f>
        <v>2.8148323807300503E-19</v>
      </c>
      <c r="O5">
        <f>N5/(1.602E-19)</f>
        <v>1.7570738955867979</v>
      </c>
    </row>
    <row r="6" spans="1:15" ht="13.9" customHeight="1" x14ac:dyDescent="0.45">
      <c r="A6">
        <v>5</v>
      </c>
      <c r="B6" s="1">
        <f>3*0.00045</f>
        <v>1.3500000000000001E-3</v>
      </c>
      <c r="C6">
        <v>23.8</v>
      </c>
      <c r="D6">
        <f t="shared" ref="D6" si="17">B6/C6</f>
        <v>5.6722689075630252E-5</v>
      </c>
      <c r="E6" s="1">
        <f>3*0.00045</f>
        <v>1.3500000000000001E-3</v>
      </c>
      <c r="F6">
        <v>21.2</v>
      </c>
      <c r="G6">
        <f t="shared" ref="G6" si="18">E6/F6</f>
        <v>6.367924528301887E-5</v>
      </c>
      <c r="H6">
        <v>520</v>
      </c>
      <c r="I6">
        <v>5.7000000000000002E-3</v>
      </c>
      <c r="J6">
        <v>910</v>
      </c>
      <c r="K6">
        <v>9.8000000000000007</v>
      </c>
      <c r="L6">
        <f t="shared" si="2"/>
        <v>1.8199999999999999E-5</v>
      </c>
      <c r="M6">
        <f t="shared" ref="M6" si="19">SQRT((9*L6*G6)/(2*J6*K6))</f>
        <v>7.6472831479963898E-7</v>
      </c>
      <c r="N6">
        <f t="shared" ref="N6" si="20">6*I6*3.14159*L6*M6/H6*(D6+G6)</f>
        <v>3.4624562232657129E-19</v>
      </c>
      <c r="O6">
        <f>N6/(1.602E-19)</f>
        <v>2.1613334727001954</v>
      </c>
    </row>
    <row r="7" spans="1:15" ht="13.9" customHeight="1" x14ac:dyDescent="0.45">
      <c r="A7">
        <v>6</v>
      </c>
      <c r="B7" s="1">
        <f>1*0.00045</f>
        <v>4.4999999999999999E-4</v>
      </c>
      <c r="C7">
        <v>14.6</v>
      </c>
      <c r="D7">
        <f t="shared" ref="D7" si="21">B7/C7</f>
        <v>3.0821917808219177E-5</v>
      </c>
      <c r="E7" s="1">
        <f>1*0.00045</f>
        <v>4.4999999999999999E-4</v>
      </c>
      <c r="F7">
        <v>13.5</v>
      </c>
      <c r="G7">
        <f t="shared" ref="G7" si="22">E7/F7</f>
        <v>3.3333333333333335E-5</v>
      </c>
      <c r="H7">
        <v>325</v>
      </c>
      <c r="I7">
        <v>5.7000000000000002E-3</v>
      </c>
      <c r="J7">
        <v>910</v>
      </c>
      <c r="K7">
        <v>9.8000000000000007</v>
      </c>
      <c r="L7">
        <f t="shared" si="2"/>
        <v>1.8199999999999999E-5</v>
      </c>
      <c r="M7">
        <f t="shared" ref="M7" si="23">SQRT((9*L7*G7)/(2*J7*K7))</f>
        <v>5.5328333517248816E-7</v>
      </c>
      <c r="N7">
        <f t="shared" ref="N7" si="24">6*I7*3.14159*L7*M7/H7*(D7+G7)</f>
        <v>2.1357156881923124E-19</v>
      </c>
      <c r="O7">
        <f>N7/(1.602E-19)</f>
        <v>1.3331558602948268</v>
      </c>
    </row>
    <row r="8" spans="1:15" ht="13.9" customHeight="1" x14ac:dyDescent="0.45">
      <c r="A8">
        <v>7</v>
      </c>
      <c r="B8" s="1">
        <f>1*0.00045</f>
        <v>4.4999999999999999E-4</v>
      </c>
      <c r="C8">
        <v>20.3</v>
      </c>
      <c r="D8">
        <f t="shared" ref="D8" si="25">B8/C8</f>
        <v>2.2167487684729063E-5</v>
      </c>
      <c r="E8" s="1">
        <f>1*0.00045</f>
        <v>4.4999999999999999E-4</v>
      </c>
      <c r="F8">
        <v>9.6</v>
      </c>
      <c r="G8">
        <f t="shared" ref="G8" si="26">E8/F8</f>
        <v>4.6875000000000001E-5</v>
      </c>
      <c r="H8">
        <v>599</v>
      </c>
      <c r="I8">
        <v>5.7000000000000002E-3</v>
      </c>
      <c r="J8">
        <v>910</v>
      </c>
      <c r="K8">
        <v>9.8000000000000007</v>
      </c>
      <c r="L8">
        <f t="shared" si="2"/>
        <v>1.8199999999999999E-5</v>
      </c>
      <c r="M8">
        <f t="shared" ref="M8" si="27">SQRT((9*L8*G8)/(2*J8*K8))</f>
        <v>6.5611332395977981E-7</v>
      </c>
      <c r="N8">
        <f t="shared" ref="N8" si="28">6*I8*3.14159*L8*M8/H8*(D8+G8)</f>
        <v>1.4788205122416225E-19</v>
      </c>
      <c r="O8">
        <f>N8/(1.602E-19)</f>
        <v>0.92310893398353466</v>
      </c>
    </row>
    <row r="9" spans="1:15" ht="13.9" customHeight="1" x14ac:dyDescent="0.45">
      <c r="A9">
        <v>8</v>
      </c>
      <c r="B9" s="1">
        <f>2*0.00045</f>
        <v>8.9999999999999998E-4</v>
      </c>
      <c r="C9">
        <v>14.5</v>
      </c>
      <c r="D9">
        <f t="shared" ref="D9" si="29">B9/C9</f>
        <v>6.2068965517241383E-5</v>
      </c>
      <c r="E9" s="1">
        <f>3*0.00045</f>
        <v>1.3500000000000001E-3</v>
      </c>
      <c r="F9">
        <v>20.7</v>
      </c>
      <c r="G9">
        <f t="shared" ref="G9" si="30">E9/F9</f>
        <v>6.5217391304347834E-5</v>
      </c>
      <c r="H9">
        <v>520</v>
      </c>
      <c r="I9">
        <v>5.7000000000000002E-3</v>
      </c>
      <c r="J9">
        <v>910</v>
      </c>
      <c r="K9">
        <v>9.8000000000000007</v>
      </c>
      <c r="L9">
        <f t="shared" si="2"/>
        <v>1.8199999999999999E-5</v>
      </c>
      <c r="M9">
        <f t="shared" ref="M9" si="31">SQRT((9*L9*G9)/(2*J9*K9))</f>
        <v>7.7390905555137338E-7</v>
      </c>
      <c r="N9">
        <f t="shared" ref="N9" si="32">6*I9*3.14159*L9*M9/H9*(D9+G9)</f>
        <v>3.7043792341517539E-19</v>
      </c>
      <c r="O9">
        <f>N9/(1.602E-19)</f>
        <v>2.3123465881097092</v>
      </c>
    </row>
    <row r="10" spans="1:15" ht="13.9" customHeight="1" x14ac:dyDescent="0.45">
      <c r="A10">
        <v>8</v>
      </c>
      <c r="B10" s="1">
        <f>2*0.00045</f>
        <v>8.9999999999999998E-4</v>
      </c>
      <c r="C10">
        <v>14.7</v>
      </c>
      <c r="D10">
        <f t="shared" ref="D10" si="33">B10/C10</f>
        <v>6.1224489795918364E-5</v>
      </c>
      <c r="E10" s="1">
        <f>1*0.00045</f>
        <v>4.4999999999999999E-4</v>
      </c>
      <c r="F10">
        <v>6.2</v>
      </c>
      <c r="G10">
        <f t="shared" ref="G10" si="34">E10/F10</f>
        <v>7.2580645161290317E-5</v>
      </c>
      <c r="H10">
        <v>599</v>
      </c>
      <c r="I10">
        <v>5.7000000000000002E-3</v>
      </c>
      <c r="J10">
        <v>910</v>
      </c>
      <c r="K10">
        <v>9.8000000000000007</v>
      </c>
      <c r="L10">
        <f t="shared" si="2"/>
        <v>1.8199999999999999E-5</v>
      </c>
      <c r="M10">
        <f t="shared" ref="M10" si="35">SQRT((9*L10*G10)/(2*J10*K10))</f>
        <v>8.1642938785836742E-7</v>
      </c>
      <c r="N10">
        <f t="shared" ref="N10" si="36">6*I10*3.14159*L10*M10/H10*(D10+G10)</f>
        <v>3.56624837626577E-19</v>
      </c>
      <c r="O10">
        <f>N10/(1.602E-19)</f>
        <v>2.2261225819386827</v>
      </c>
    </row>
    <row r="11" spans="1:15" ht="13.9" customHeight="1" x14ac:dyDescent="0.45">
      <c r="A11">
        <v>9</v>
      </c>
      <c r="B11" s="1">
        <f>2*0.00045</f>
        <v>8.9999999999999998E-4</v>
      </c>
      <c r="C11">
        <v>16.5</v>
      </c>
      <c r="D11">
        <f t="shared" ref="D11:D12" si="37">B11/C11</f>
        <v>5.4545454545454546E-5</v>
      </c>
      <c r="E11" s="1">
        <f>1*0.00045</f>
        <v>4.4999999999999999E-4</v>
      </c>
      <c r="F11">
        <v>15.8</v>
      </c>
      <c r="G11">
        <f t="shared" ref="G11:G12" si="38">E11/F11</f>
        <v>2.8481012658227846E-5</v>
      </c>
      <c r="H11">
        <v>451</v>
      </c>
      <c r="I11">
        <v>5.7000000000000002E-3</v>
      </c>
      <c r="J11">
        <v>910</v>
      </c>
      <c r="K11">
        <v>9.8000000000000007</v>
      </c>
      <c r="L11">
        <f t="shared" si="2"/>
        <v>1.8199999999999999E-5</v>
      </c>
      <c r="M11">
        <f t="shared" ref="M11:M12" si="39">SQRT((9*L11*G11)/(2*J11*K11))</f>
        <v>5.1142968268439794E-7</v>
      </c>
      <c r="N11">
        <f t="shared" ref="N11:N12" si="40">6*I11*3.14159*L11*M11/H11*(D11+G11)</f>
        <v>1.8410812170147348E-19</v>
      </c>
      <c r="O11">
        <f>N11/(1.602E-19)</f>
        <v>1.1492392116196848</v>
      </c>
    </row>
    <row r="12" spans="1:15" ht="13.9" customHeight="1" x14ac:dyDescent="0.45">
      <c r="A12">
        <v>10</v>
      </c>
      <c r="B12" s="1">
        <f>2*0.00045</f>
        <v>8.9999999999999998E-4</v>
      </c>
      <c r="C12">
        <v>24.9</v>
      </c>
      <c r="D12">
        <f t="shared" si="37"/>
        <v>3.614457831325301E-5</v>
      </c>
      <c r="E12" s="1">
        <f>1*0.00045</f>
        <v>4.4999999999999999E-4</v>
      </c>
      <c r="F12">
        <v>11.3</v>
      </c>
      <c r="G12">
        <f t="shared" si="38"/>
        <v>3.9823008849557515E-5</v>
      </c>
      <c r="H12">
        <v>528</v>
      </c>
      <c r="I12">
        <v>5.7000000000000002E-3</v>
      </c>
      <c r="J12">
        <v>910</v>
      </c>
      <c r="K12">
        <v>9.8000000000000007</v>
      </c>
      <c r="L12">
        <f t="shared" si="2"/>
        <v>1.8199999999999999E-5</v>
      </c>
      <c r="M12">
        <f t="shared" si="39"/>
        <v>6.0474912967516967E-7</v>
      </c>
      <c r="N12">
        <f t="shared" si="40"/>
        <v>1.7014400923595053E-19</v>
      </c>
      <c r="O12">
        <f>N12/(1.602E-19)</f>
        <v>1.0620724671407649</v>
      </c>
    </row>
    <row r="13" spans="1:15" ht="13.9" customHeight="1" x14ac:dyDescent="0.45">
      <c r="A13">
        <v>11</v>
      </c>
      <c r="B13" s="1">
        <f>3*0.00045</f>
        <v>1.3500000000000001E-3</v>
      </c>
      <c r="C13">
        <v>19.8</v>
      </c>
      <c r="D13">
        <f t="shared" ref="D13" si="41">B13/C13</f>
        <v>6.8181818181818184E-5</v>
      </c>
      <c r="E13" s="1">
        <f>3*0.00045</f>
        <v>1.3500000000000001E-3</v>
      </c>
      <c r="F13">
        <v>20.6</v>
      </c>
      <c r="G13">
        <f t="shared" ref="G13" si="42">E13/F13</f>
        <v>6.5533980582524275E-5</v>
      </c>
      <c r="H13">
        <v>593</v>
      </c>
      <c r="I13">
        <v>5.7000000000000002E-3</v>
      </c>
      <c r="J13">
        <v>910</v>
      </c>
      <c r="K13">
        <v>9.8000000000000007</v>
      </c>
      <c r="L13">
        <f t="shared" si="2"/>
        <v>1.8199999999999999E-5</v>
      </c>
      <c r="M13">
        <f t="shared" ref="M13" si="43">SQRT((9*L13*G13)/(2*J13*K13))</f>
        <v>7.7578520146951793E-7</v>
      </c>
      <c r="N13">
        <f t="shared" ref="N13" si="44">6*I13*3.14159*L13*M13/H13*(D13+G13)</f>
        <v>3.4207120730917681E-19</v>
      </c>
      <c r="O13">
        <f>N13/(1.602E-19)</f>
        <v>2.135275950743925</v>
      </c>
    </row>
    <row r="14" spans="1:15" ht="13.9" customHeight="1" x14ac:dyDescent="0.45">
      <c r="A14">
        <v>12</v>
      </c>
      <c r="B14" s="1">
        <f>2*0.00045</f>
        <v>8.9999999999999998E-4</v>
      </c>
      <c r="C14">
        <v>7.5</v>
      </c>
      <c r="D14">
        <f t="shared" ref="D14" si="45">B14/C14</f>
        <v>1.2E-4</v>
      </c>
      <c r="E14" s="1">
        <f>1*0.00045</f>
        <v>4.4999999999999999E-4</v>
      </c>
      <c r="F14">
        <v>9.8000000000000007</v>
      </c>
      <c r="G14">
        <f t="shared" ref="G14" si="46">E14/F14</f>
        <v>4.5918367346938773E-5</v>
      </c>
      <c r="H14">
        <v>596</v>
      </c>
      <c r="I14">
        <v>5.7000000000000002E-3</v>
      </c>
      <c r="J14">
        <v>910</v>
      </c>
      <c r="K14">
        <v>9.8000000000000007</v>
      </c>
      <c r="L14">
        <f t="shared" si="2"/>
        <v>1.8199999999999999E-5</v>
      </c>
      <c r="M14">
        <f t="shared" ref="M14" si="47">SQRT((9*L14*G14)/(2*J14*K14))</f>
        <v>6.4938377864070684E-7</v>
      </c>
      <c r="N14">
        <f t="shared" ref="N14" si="48">6*I14*3.14159*L14*M14/H14*(D14+G14)</f>
        <v>3.5350587972441801E-19</v>
      </c>
      <c r="O14">
        <f>N14/(1.602E-19)</f>
        <v>2.2066534314882524</v>
      </c>
    </row>
    <row r="15" spans="1:15" ht="13.9" customHeight="1" x14ac:dyDescent="0.45">
      <c r="A15">
        <v>13</v>
      </c>
      <c r="B15" s="1">
        <f>2*0.00045</f>
        <v>8.9999999999999998E-4</v>
      </c>
      <c r="C15">
        <v>13.2</v>
      </c>
      <c r="D15">
        <f t="shared" ref="D15" si="49">B15/C15</f>
        <v>6.8181818181818184E-5</v>
      </c>
      <c r="E15" s="1">
        <f>1*0.00045</f>
        <v>4.4999999999999999E-4</v>
      </c>
      <c r="F15">
        <v>20.6</v>
      </c>
      <c r="G15">
        <f t="shared" ref="G15" si="50">E15/F15</f>
        <v>2.1844660194174756E-5</v>
      </c>
      <c r="H15">
        <v>397</v>
      </c>
      <c r="I15">
        <v>5.7000000000000002E-3</v>
      </c>
      <c r="J15">
        <v>910</v>
      </c>
      <c r="K15">
        <v>9.8000000000000007</v>
      </c>
      <c r="L15">
        <f t="shared" si="2"/>
        <v>1.8199999999999999E-5</v>
      </c>
      <c r="M15">
        <f t="shared" ref="M15" si="51">SQRT((9*L15*G15)/(2*J15*K15))</f>
        <v>4.4789979490175421E-7</v>
      </c>
      <c r="N15">
        <f t="shared" ref="N15" si="52">6*I15*3.14159*L15*M15/H15*(D15+G15)</f>
        <v>1.9861297587481509E-19</v>
      </c>
      <c r="O15">
        <f>N15/(1.602E-19)</f>
        <v>1.2397813725019668</v>
      </c>
    </row>
    <row r="16" spans="1:15" ht="13.9" customHeight="1" x14ac:dyDescent="0.45">
      <c r="A16">
        <v>14</v>
      </c>
      <c r="B16" s="1">
        <f>1*0.00045</f>
        <v>4.4999999999999999E-4</v>
      </c>
      <c r="C16">
        <v>35.700000000000003</v>
      </c>
      <c r="D16">
        <f t="shared" ref="D16" si="53">B16/C16</f>
        <v>1.2605042016806721E-5</v>
      </c>
      <c r="E16" s="1">
        <f>2*0.00045</f>
        <v>8.9999999999999998E-4</v>
      </c>
      <c r="F16">
        <v>4.68</v>
      </c>
      <c r="G16">
        <f t="shared" ref="G16" si="54">E16/F16</f>
        <v>1.9230769230769231E-4</v>
      </c>
      <c r="H16">
        <v>598</v>
      </c>
      <c r="I16">
        <v>5.7000000000000002E-3</v>
      </c>
      <c r="J16">
        <v>910</v>
      </c>
      <c r="K16">
        <v>9.8000000000000007</v>
      </c>
      <c r="L16">
        <f t="shared" si="2"/>
        <v>1.8199999999999999E-5</v>
      </c>
      <c r="M16">
        <f t="shared" ref="M16" si="55">SQRT((9*L16*G16)/(2*J16*K16))</f>
        <v>1.3289435848843763E-6</v>
      </c>
      <c r="N16">
        <f t="shared" ref="N16" si="56">6*I16*3.14159*L16*M16/H16*(D16+G16)</f>
        <v>8.904741353362119E-19</v>
      </c>
      <c r="O16">
        <f>N16/(1.602E-19)</f>
        <v>5.5585152018490129</v>
      </c>
    </row>
  </sheetData>
  <autoFilter ref="A1:O2" xr:uid="{95874F46-6835-47B5-865C-C8AB42B31ED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8E41E-1180-4CFC-BEF1-FC48AC746F6D}">
  <dimension ref="A1:O24"/>
  <sheetViews>
    <sheetView zoomScale="120" zoomScaleNormal="120" workbookViewId="0">
      <selection activeCell="B3" sqref="B3"/>
    </sheetView>
  </sheetViews>
  <sheetFormatPr defaultRowHeight="14.25" x14ac:dyDescent="0.45"/>
  <cols>
    <col min="12" max="12" width="9.73046875" bestFit="1" customWidth="1"/>
  </cols>
  <sheetData>
    <row r="1" spans="1:15" s="2" customFormat="1" x14ac:dyDescent="0.45">
      <c r="A1" s="2" t="s">
        <v>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</v>
      </c>
      <c r="I1" s="2" t="s">
        <v>13</v>
      </c>
      <c r="J1" s="2" t="s">
        <v>6</v>
      </c>
      <c r="K1" s="2" t="s">
        <v>7</v>
      </c>
      <c r="L1" s="2" t="s">
        <v>10</v>
      </c>
      <c r="M1" s="2" t="s">
        <v>8</v>
      </c>
      <c r="N1" s="2" t="s">
        <v>11</v>
      </c>
      <c r="O1" s="2" t="s">
        <v>14</v>
      </c>
    </row>
    <row r="2" spans="1:15" x14ac:dyDescent="0.45">
      <c r="A2">
        <v>2</v>
      </c>
      <c r="B2" s="1">
        <v>1.3500000000000001E-3</v>
      </c>
      <c r="C2">
        <v>37</v>
      </c>
      <c r="D2">
        <v>3.6486486486486487E-5</v>
      </c>
      <c r="E2" s="1">
        <v>2.0249999999999999E-3</v>
      </c>
      <c r="F2">
        <v>45.3</v>
      </c>
      <c r="G2">
        <v>4.4701986754966885E-5</v>
      </c>
      <c r="H2">
        <v>595</v>
      </c>
      <c r="I2">
        <v>5.8999999999999999E-3</v>
      </c>
      <c r="J2">
        <v>910</v>
      </c>
      <c r="K2">
        <v>9.81</v>
      </c>
      <c r="L2">
        <v>1.8199999999999999E-5</v>
      </c>
      <c r="M2">
        <f t="shared" ref="M2" si="0">SQRT((9*L2*G2)/(2*J2*K2))</f>
        <v>6.4039829030772239E-7</v>
      </c>
      <c r="N2">
        <f t="shared" ref="N2" si="1">6*I2*3.14159*L2*M2/H2*(D2+G2)</f>
        <v>1.7686900329845936E-19</v>
      </c>
      <c r="O2">
        <f t="shared" ref="O2" si="2">N2/(1.602E-19)</f>
        <v>1.1040512066071122</v>
      </c>
    </row>
    <row r="3" spans="1:15" x14ac:dyDescent="0.45">
      <c r="A3">
        <v>3</v>
      </c>
      <c r="B3" s="1">
        <v>1.3500000000000001E-3</v>
      </c>
      <c r="C3">
        <v>19.8</v>
      </c>
      <c r="D3">
        <v>6.8181818181818184E-5</v>
      </c>
      <c r="E3" s="1">
        <v>2.2499999999999998E-3</v>
      </c>
      <c r="F3">
        <v>69</v>
      </c>
      <c r="G3">
        <v>3.260869565217391E-5</v>
      </c>
      <c r="H3">
        <v>595</v>
      </c>
      <c r="I3">
        <v>5.8999999999999999E-3</v>
      </c>
      <c r="J3">
        <v>910</v>
      </c>
      <c r="K3">
        <v>9.81</v>
      </c>
      <c r="L3">
        <v>1.8199999999999999E-5</v>
      </c>
      <c r="M3">
        <f t="shared" ref="M3:M21" si="3">SQRT((9*L3*G3)/(2*J3*K3))</f>
        <v>5.4695735248078363E-7</v>
      </c>
      <c r="N3">
        <f t="shared" ref="N3:N21" si="4">6*I3*3.14159*L3*M3/H3*(D3+G3)</f>
        <v>1.875341283037101E-19</v>
      </c>
      <c r="O3">
        <f t="shared" ref="O3:O21" si="5">N3/(1.602E-19)</f>
        <v>1.17062502062241</v>
      </c>
    </row>
    <row r="4" spans="1:15" x14ac:dyDescent="0.45">
      <c r="A4">
        <v>4</v>
      </c>
      <c r="B4" s="1">
        <v>1.3500000000000001E-3</v>
      </c>
      <c r="C4">
        <v>16.399999999999999</v>
      </c>
      <c r="D4">
        <v>8.2317073170731713E-5</v>
      </c>
      <c r="E4" s="1">
        <v>1.8E-3</v>
      </c>
      <c r="F4">
        <v>64</v>
      </c>
      <c r="G4">
        <v>2.8124999999999999E-5</v>
      </c>
      <c r="H4">
        <v>595</v>
      </c>
      <c r="I4">
        <v>5.8999999999999999E-3</v>
      </c>
      <c r="J4">
        <v>910</v>
      </c>
      <c r="K4">
        <v>9.81</v>
      </c>
      <c r="L4">
        <v>1.8199999999999999E-5</v>
      </c>
      <c r="M4">
        <f t="shared" si="3"/>
        <v>5.0796409610894722E-7</v>
      </c>
      <c r="N4">
        <f t="shared" si="4"/>
        <v>1.9084235062254664E-19</v>
      </c>
      <c r="O4">
        <f t="shared" si="5"/>
        <v>1.1912755968947979</v>
      </c>
    </row>
    <row r="5" spans="1:15" x14ac:dyDescent="0.45">
      <c r="A5">
        <v>5</v>
      </c>
      <c r="B5" s="1">
        <v>1.575E-3</v>
      </c>
      <c r="C5">
        <v>38.299999999999997</v>
      </c>
      <c r="D5">
        <v>4.1122715404699745E-5</v>
      </c>
      <c r="E5" s="1">
        <v>1.1249999999999999E-3</v>
      </c>
      <c r="F5">
        <v>27.5</v>
      </c>
      <c r="G5">
        <v>4.0909090909090908E-5</v>
      </c>
      <c r="H5">
        <v>595</v>
      </c>
      <c r="I5">
        <v>5.8999999999999999E-3</v>
      </c>
      <c r="J5">
        <v>910</v>
      </c>
      <c r="K5">
        <v>9.81</v>
      </c>
      <c r="L5">
        <v>1.8199999999999999E-5</v>
      </c>
      <c r="M5">
        <f t="shared" si="3"/>
        <v>6.1262775046014815E-7</v>
      </c>
      <c r="N5">
        <f t="shared" si="4"/>
        <v>1.709567016411436E-19</v>
      </c>
      <c r="O5">
        <f t="shared" si="5"/>
        <v>1.0671454534403471</v>
      </c>
    </row>
    <row r="6" spans="1:15" x14ac:dyDescent="0.45">
      <c r="A6">
        <v>6</v>
      </c>
      <c r="B6" s="1">
        <v>1.3500000000000001E-3</v>
      </c>
      <c r="C6">
        <v>32.299999999999997</v>
      </c>
      <c r="D6">
        <v>4.1795665634674931E-5</v>
      </c>
      <c r="E6" s="1">
        <v>6.7500000000000004E-4</v>
      </c>
      <c r="F6">
        <v>22.2</v>
      </c>
      <c r="G6">
        <v>3.0405405405405407E-5</v>
      </c>
      <c r="H6">
        <v>400</v>
      </c>
      <c r="I6">
        <v>5.8999999999999999E-3</v>
      </c>
      <c r="J6">
        <v>910</v>
      </c>
      <c r="K6">
        <v>9.81</v>
      </c>
      <c r="L6">
        <v>1.8199999999999999E-5</v>
      </c>
      <c r="M6">
        <f t="shared" si="3"/>
        <v>5.2815591774028842E-7</v>
      </c>
      <c r="N6">
        <f t="shared" si="4"/>
        <v>1.9296118377122871E-19</v>
      </c>
      <c r="O6">
        <f t="shared" si="5"/>
        <v>1.2045017713559845</v>
      </c>
    </row>
    <row r="7" spans="1:15" x14ac:dyDescent="0.45">
      <c r="A7">
        <v>11</v>
      </c>
      <c r="B7" s="1">
        <v>8.9999999999999998E-4</v>
      </c>
      <c r="C7">
        <v>40.299999999999997</v>
      </c>
      <c r="D7">
        <v>2.2332506203473946E-5</v>
      </c>
      <c r="E7" s="1">
        <v>1.1249999999999999E-3</v>
      </c>
      <c r="F7">
        <v>21.2</v>
      </c>
      <c r="G7">
        <v>5.3066037735849056E-5</v>
      </c>
      <c r="H7">
        <v>596</v>
      </c>
      <c r="I7">
        <v>5.8999999999999999E-3</v>
      </c>
      <c r="J7">
        <v>910</v>
      </c>
      <c r="K7">
        <v>9.81</v>
      </c>
      <c r="L7">
        <v>1.8199999999999999E-5</v>
      </c>
      <c r="M7">
        <f t="shared" si="3"/>
        <v>6.9774234707211066E-7</v>
      </c>
      <c r="N7">
        <f t="shared" si="4"/>
        <v>1.7866354091767521E-19</v>
      </c>
      <c r="O7">
        <f t="shared" si="5"/>
        <v>1.1152530644049639</v>
      </c>
    </row>
    <row r="8" spans="1:15" x14ac:dyDescent="0.45">
      <c r="A8">
        <v>14</v>
      </c>
      <c r="B8" s="1">
        <v>8.9999999999999998E-4</v>
      </c>
      <c r="C8">
        <v>31.5</v>
      </c>
      <c r="D8">
        <v>2.8571428571428571E-5</v>
      </c>
      <c r="E8" s="1">
        <v>8.9999999999999998E-4</v>
      </c>
      <c r="F8">
        <v>20.2</v>
      </c>
      <c r="G8">
        <v>4.4554455445544553E-5</v>
      </c>
      <c r="H8">
        <v>505</v>
      </c>
      <c r="I8">
        <v>5.8999999999999999E-3</v>
      </c>
      <c r="J8">
        <v>910</v>
      </c>
      <c r="K8">
        <v>9.81</v>
      </c>
      <c r="L8">
        <v>1.8199999999999999E-5</v>
      </c>
      <c r="M8">
        <f t="shared" si="3"/>
        <v>6.3934065409410107E-7</v>
      </c>
      <c r="N8">
        <f t="shared" si="4"/>
        <v>1.8738560622236441E-19</v>
      </c>
      <c r="O8">
        <f t="shared" si="5"/>
        <v>1.1696979164941599</v>
      </c>
    </row>
    <row r="9" spans="1:15" x14ac:dyDescent="0.45">
      <c r="A9">
        <v>15</v>
      </c>
      <c r="B9" s="1">
        <v>1.3500000000000001E-3</v>
      </c>
      <c r="C9">
        <v>18</v>
      </c>
      <c r="D9">
        <v>7.5000000000000007E-5</v>
      </c>
      <c r="E9" s="1">
        <v>2.2499999999999998E-3</v>
      </c>
      <c r="F9">
        <v>79.2</v>
      </c>
      <c r="G9">
        <v>2.8409090909090906E-5</v>
      </c>
      <c r="H9">
        <v>603</v>
      </c>
      <c r="I9">
        <v>5.8999999999999999E-3</v>
      </c>
      <c r="J9">
        <v>910</v>
      </c>
      <c r="K9">
        <v>9.81</v>
      </c>
      <c r="L9">
        <v>1.8199999999999999E-5</v>
      </c>
      <c r="M9">
        <f t="shared" si="3"/>
        <v>5.1052312538345674E-7</v>
      </c>
      <c r="N9">
        <f t="shared" si="4"/>
        <v>1.7720704483425031E-19</v>
      </c>
      <c r="O9">
        <f t="shared" si="5"/>
        <v>1.1061613285533727</v>
      </c>
    </row>
    <row r="10" spans="1:15" x14ac:dyDescent="0.45">
      <c r="A10">
        <v>17</v>
      </c>
      <c r="B10" s="1">
        <v>1.3500000000000001E-3</v>
      </c>
      <c r="C10">
        <v>20.2</v>
      </c>
      <c r="D10">
        <v>6.6831683168316837E-5</v>
      </c>
      <c r="E10" s="1">
        <v>1.3500000000000001E-3</v>
      </c>
      <c r="F10">
        <v>40.450000000000003</v>
      </c>
      <c r="G10">
        <v>3.3374536464771324E-5</v>
      </c>
      <c r="H10">
        <v>603</v>
      </c>
      <c r="I10">
        <v>5.8999999999999999E-3</v>
      </c>
      <c r="J10">
        <v>910</v>
      </c>
      <c r="K10">
        <v>9.81</v>
      </c>
      <c r="L10">
        <v>1.8199999999999999E-5</v>
      </c>
      <c r="M10">
        <f t="shared" si="3"/>
        <v>5.5334293881252511E-7</v>
      </c>
      <c r="N10">
        <f t="shared" si="4"/>
        <v>1.8612122159598696E-19</v>
      </c>
      <c r="O10">
        <f t="shared" si="5"/>
        <v>1.1618053782521034</v>
      </c>
    </row>
    <row r="11" spans="1:15" x14ac:dyDescent="0.45">
      <c r="A11">
        <v>21</v>
      </c>
      <c r="B11" s="1">
        <v>8.9999999999999998E-4</v>
      </c>
      <c r="C11">
        <v>30.7</v>
      </c>
      <c r="D11">
        <v>2.9315960912052117E-5</v>
      </c>
      <c r="E11" s="1">
        <v>8.9999999999999998E-4</v>
      </c>
      <c r="F11">
        <v>27.1</v>
      </c>
      <c r="G11">
        <v>3.3210332103321028E-5</v>
      </c>
      <c r="H11">
        <v>412</v>
      </c>
      <c r="I11">
        <v>5.8999999999999999E-3</v>
      </c>
      <c r="J11">
        <v>910</v>
      </c>
      <c r="K11">
        <v>9.81</v>
      </c>
      <c r="L11">
        <v>1.8199999999999999E-5</v>
      </c>
      <c r="M11">
        <f t="shared" si="3"/>
        <v>5.5198002310049932E-7</v>
      </c>
      <c r="N11">
        <f t="shared" si="4"/>
        <v>1.695559293714621E-19</v>
      </c>
      <c r="O11">
        <f t="shared" si="5"/>
        <v>1.0584015566258558</v>
      </c>
    </row>
    <row r="12" spans="1:15" x14ac:dyDescent="0.45">
      <c r="A12">
        <v>22</v>
      </c>
      <c r="B12" s="1">
        <v>1.3500000000000001E-3</v>
      </c>
      <c r="C12">
        <v>20.5</v>
      </c>
      <c r="D12">
        <v>6.5853658536585365E-5</v>
      </c>
      <c r="E12" s="1">
        <v>1.1249999999999999E-3</v>
      </c>
      <c r="F12">
        <v>31.1</v>
      </c>
      <c r="G12">
        <v>3.6173633440514466E-5</v>
      </c>
      <c r="H12">
        <v>604</v>
      </c>
      <c r="I12">
        <v>5.8999999999999999E-3</v>
      </c>
      <c r="J12">
        <v>910</v>
      </c>
      <c r="K12">
        <v>9.81</v>
      </c>
      <c r="L12">
        <v>1.8199999999999999E-5</v>
      </c>
      <c r="M12">
        <f t="shared" si="3"/>
        <v>5.7608002630013792E-7</v>
      </c>
      <c r="N12">
        <f t="shared" si="4"/>
        <v>1.9696379103313659E-19</v>
      </c>
      <c r="O12">
        <f t="shared" si="5"/>
        <v>1.2294868354128377</v>
      </c>
    </row>
    <row r="13" spans="1:15" x14ac:dyDescent="0.45">
      <c r="A13">
        <v>23</v>
      </c>
      <c r="B13" s="1">
        <v>8.9999999999999998E-4</v>
      </c>
      <c r="C13">
        <v>35.799999999999997</v>
      </c>
      <c r="D13">
        <v>2.5139664804469275E-5</v>
      </c>
      <c r="E13" s="1">
        <v>1.3500000000000001E-3</v>
      </c>
      <c r="F13">
        <v>31.1</v>
      </c>
      <c r="G13">
        <v>4.3408360128617365E-5</v>
      </c>
      <c r="H13">
        <v>506</v>
      </c>
      <c r="I13">
        <v>5.8999999999999999E-3</v>
      </c>
      <c r="J13">
        <v>910</v>
      </c>
      <c r="K13">
        <v>9.81</v>
      </c>
      <c r="L13">
        <v>1.8199999999999999E-5</v>
      </c>
      <c r="M13">
        <f t="shared" si="3"/>
        <v>6.3106405066550978E-7</v>
      </c>
      <c r="N13">
        <f t="shared" si="4"/>
        <v>1.7303821475808744E-19</v>
      </c>
      <c r="O13">
        <f t="shared" si="5"/>
        <v>1.080138668901919</v>
      </c>
    </row>
    <row r="14" spans="1:15" x14ac:dyDescent="0.45">
      <c r="A14">
        <v>24</v>
      </c>
      <c r="B14" s="1">
        <v>1.3500000000000001E-3</v>
      </c>
      <c r="C14">
        <v>14.6</v>
      </c>
      <c r="D14">
        <v>9.2465753424657545E-5</v>
      </c>
      <c r="E14" s="1">
        <v>8.9999999999999998E-4</v>
      </c>
      <c r="F14">
        <v>38.700000000000003</v>
      </c>
      <c r="G14">
        <v>2.3255813953488371E-5</v>
      </c>
      <c r="H14">
        <v>604</v>
      </c>
      <c r="I14">
        <v>5.8999999999999999E-3</v>
      </c>
      <c r="J14">
        <v>910</v>
      </c>
      <c r="K14">
        <v>9.81</v>
      </c>
      <c r="L14">
        <v>1.8199999999999999E-5</v>
      </c>
      <c r="M14">
        <f t="shared" si="3"/>
        <v>4.6190485093405012E-7</v>
      </c>
      <c r="N14">
        <f t="shared" si="4"/>
        <v>1.7912411090538079E-19</v>
      </c>
      <c r="O14">
        <f t="shared" si="5"/>
        <v>1.1181280331172334</v>
      </c>
    </row>
    <row r="15" spans="1:15" x14ac:dyDescent="0.45">
      <c r="A15">
        <v>25</v>
      </c>
      <c r="B15" s="1">
        <v>1.3500000000000001E-3</v>
      </c>
      <c r="C15">
        <v>32.200000000000003</v>
      </c>
      <c r="D15">
        <v>4.1925465838509317E-5</v>
      </c>
      <c r="E15" s="1">
        <v>2.0249999999999999E-3</v>
      </c>
      <c r="F15">
        <v>53.3</v>
      </c>
      <c r="G15">
        <v>3.7992495309568478E-5</v>
      </c>
      <c r="H15">
        <v>529</v>
      </c>
      <c r="I15">
        <v>5.8999999999999999E-3</v>
      </c>
      <c r="J15">
        <v>910</v>
      </c>
      <c r="K15">
        <v>9.81</v>
      </c>
      <c r="L15">
        <v>1.8199999999999999E-5</v>
      </c>
      <c r="M15">
        <f t="shared" si="3"/>
        <v>5.9038546970608763E-7</v>
      </c>
      <c r="N15">
        <f t="shared" si="4"/>
        <v>1.8052964986697805E-19</v>
      </c>
      <c r="O15">
        <f t="shared" si="5"/>
        <v>1.1269016845629092</v>
      </c>
    </row>
    <row r="16" spans="1:15" x14ac:dyDescent="0.45">
      <c r="A16">
        <v>26</v>
      </c>
      <c r="B16" s="1">
        <v>2.0249999999999999E-3</v>
      </c>
      <c r="C16">
        <v>38</v>
      </c>
      <c r="D16">
        <v>5.3289473684210526E-5</v>
      </c>
      <c r="E16" s="1">
        <v>2.0249999999999999E-3</v>
      </c>
      <c r="F16">
        <v>51.7</v>
      </c>
      <c r="G16">
        <v>3.916827852998065E-5</v>
      </c>
      <c r="H16">
        <v>598</v>
      </c>
      <c r="I16">
        <v>5.8999999999999999E-3</v>
      </c>
      <c r="J16">
        <v>910</v>
      </c>
      <c r="K16">
        <v>9.81</v>
      </c>
      <c r="L16">
        <v>1.8199999999999999E-5</v>
      </c>
      <c r="M16">
        <f t="shared" si="3"/>
        <v>5.9945141993510012E-7</v>
      </c>
      <c r="N16">
        <f t="shared" si="4"/>
        <v>1.8759458409395787E-19</v>
      </c>
      <c r="O16">
        <f t="shared" si="5"/>
        <v>1.1710023975902488</v>
      </c>
    </row>
    <row r="17" spans="1:15" x14ac:dyDescent="0.45">
      <c r="A17">
        <v>28</v>
      </c>
      <c r="B17" s="1">
        <v>1.3500000000000001E-3</v>
      </c>
      <c r="C17">
        <v>16.899999999999999</v>
      </c>
      <c r="D17">
        <v>7.9881656804733732E-5</v>
      </c>
      <c r="E17" s="1">
        <v>8.9999999999999998E-4</v>
      </c>
      <c r="F17">
        <v>36.200000000000003</v>
      </c>
      <c r="G17">
        <v>2.4861878453038672E-5</v>
      </c>
      <c r="H17">
        <v>538</v>
      </c>
      <c r="I17">
        <v>5.8999999999999999E-3</v>
      </c>
      <c r="J17">
        <v>910</v>
      </c>
      <c r="K17">
        <v>9.81</v>
      </c>
      <c r="L17">
        <v>1.8199999999999999E-5</v>
      </c>
      <c r="M17">
        <f t="shared" si="3"/>
        <v>4.7758834576393198E-7</v>
      </c>
      <c r="N17">
        <f t="shared" si="4"/>
        <v>1.8820139084224751E-19</v>
      </c>
      <c r="O17">
        <f t="shared" si="5"/>
        <v>1.1747902050077872</v>
      </c>
    </row>
    <row r="18" spans="1:15" x14ac:dyDescent="0.45">
      <c r="A18">
        <v>29</v>
      </c>
      <c r="B18" s="1">
        <v>1.3500000000000001E-3</v>
      </c>
      <c r="C18">
        <v>37.299999999999997</v>
      </c>
      <c r="D18">
        <v>3.6193029490616625E-5</v>
      </c>
      <c r="E18" s="1">
        <v>1.3500000000000001E-3</v>
      </c>
      <c r="F18">
        <v>43.7</v>
      </c>
      <c r="G18">
        <v>3.089244851258581E-5</v>
      </c>
      <c r="H18">
        <v>370</v>
      </c>
      <c r="I18">
        <v>5.8999999999999999E-3</v>
      </c>
      <c r="J18">
        <v>910</v>
      </c>
      <c r="K18">
        <v>9.81</v>
      </c>
      <c r="L18">
        <v>1.8199999999999999E-5</v>
      </c>
      <c r="M18">
        <f t="shared" si="3"/>
        <v>5.3236919410411267E-7</v>
      </c>
      <c r="N18">
        <f t="shared" si="4"/>
        <v>1.9537269496610864E-19</v>
      </c>
      <c r="O18">
        <f t="shared" si="5"/>
        <v>1.2195548999132875</v>
      </c>
    </row>
    <row r="19" spans="1:15" x14ac:dyDescent="0.45">
      <c r="A19">
        <v>30</v>
      </c>
      <c r="B19" s="1">
        <v>1.3500000000000001E-3</v>
      </c>
      <c r="C19">
        <v>19.350000000000001</v>
      </c>
      <c r="D19">
        <v>6.9767441860465112E-5</v>
      </c>
      <c r="E19" s="1">
        <v>1.3500000000000001E-3</v>
      </c>
      <c r="F19">
        <v>44.1</v>
      </c>
      <c r="G19">
        <v>3.0612244897959182E-5</v>
      </c>
      <c r="H19">
        <v>600</v>
      </c>
      <c r="I19">
        <v>5.8999999999999999E-3</v>
      </c>
      <c r="J19">
        <v>910</v>
      </c>
      <c r="K19">
        <v>9.81</v>
      </c>
      <c r="L19">
        <v>1.8199999999999999E-5</v>
      </c>
      <c r="M19">
        <f t="shared" si="3"/>
        <v>5.2994932160303344E-7</v>
      </c>
      <c r="N19">
        <f t="shared" si="4"/>
        <v>1.7945397479645858E-19</v>
      </c>
      <c r="O19">
        <f t="shared" si="5"/>
        <v>1.120187108592126</v>
      </c>
    </row>
    <row r="20" spans="1:15" x14ac:dyDescent="0.45">
      <c r="A20">
        <v>31</v>
      </c>
      <c r="B20" s="1">
        <v>1.8E-3</v>
      </c>
      <c r="C20">
        <v>25.1</v>
      </c>
      <c r="D20">
        <v>7.171314741035856E-5</v>
      </c>
      <c r="E20" s="1">
        <v>1.8E-3</v>
      </c>
      <c r="F20">
        <v>54.9</v>
      </c>
      <c r="G20">
        <v>3.2786885245901642E-5</v>
      </c>
      <c r="H20">
        <v>601</v>
      </c>
      <c r="I20">
        <v>5.8999999999999999E-3</v>
      </c>
      <c r="J20">
        <v>910</v>
      </c>
      <c r="K20">
        <v>9.81</v>
      </c>
      <c r="L20">
        <v>1.8199999999999999E-5</v>
      </c>
      <c r="M20">
        <f t="shared" si="3"/>
        <v>5.4844973547967138E-7</v>
      </c>
      <c r="N20">
        <f t="shared" si="4"/>
        <v>1.9302028004678068E-19</v>
      </c>
      <c r="O20">
        <f t="shared" si="5"/>
        <v>1.2048706619649232</v>
      </c>
    </row>
    <row r="21" spans="1:15" x14ac:dyDescent="0.45">
      <c r="A21">
        <v>35</v>
      </c>
      <c r="B21" s="1">
        <v>1.3500000000000001E-3</v>
      </c>
      <c r="C21">
        <v>18</v>
      </c>
      <c r="D21">
        <v>7.5000000000000007E-5</v>
      </c>
      <c r="E21" s="1">
        <v>1.3500000000000001E-3</v>
      </c>
      <c r="F21">
        <v>48.8</v>
      </c>
      <c r="G21">
        <v>2.7663934426229511E-5</v>
      </c>
      <c r="H21">
        <v>550</v>
      </c>
      <c r="I21">
        <v>5.8999999999999999E-3</v>
      </c>
      <c r="J21">
        <v>910</v>
      </c>
      <c r="K21">
        <v>9.81</v>
      </c>
      <c r="L21">
        <v>1.8199999999999999E-5</v>
      </c>
      <c r="M21">
        <f t="shared" si="3"/>
        <v>5.0378325055860082E-7</v>
      </c>
      <c r="N21">
        <f t="shared" si="4"/>
        <v>1.9033694505397659E-19</v>
      </c>
      <c r="O21">
        <f t="shared" si="5"/>
        <v>1.1881207556428002</v>
      </c>
    </row>
    <row r="23" spans="1:15" x14ac:dyDescent="0.45">
      <c r="N23" t="s">
        <v>15</v>
      </c>
      <c r="O23">
        <f>AVERAGE(O2:O21)</f>
        <v>1.149104977197859</v>
      </c>
    </row>
    <row r="24" spans="1:15" x14ac:dyDescent="0.45">
      <c r="N24" t="s">
        <v>16</v>
      </c>
      <c r="O24">
        <f>STDEV(O2:O21)</f>
        <v>5.135066757163094E-2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TutteLeGocce</vt:lpstr>
      <vt:lpstr>GocceConN=1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Ventura</dc:creator>
  <cp:lastModifiedBy>Andrea Ventura</cp:lastModifiedBy>
  <dcterms:created xsi:type="dcterms:W3CDTF">2025-01-08T09:43:21Z</dcterms:created>
  <dcterms:modified xsi:type="dcterms:W3CDTF">2025-01-30T16:17:04Z</dcterms:modified>
</cp:coreProperties>
</file>